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7100" windowHeight="149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'Sheet1'!$A$1:$H$46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<sst xmlns="http://schemas.openxmlformats.org/spreadsheetml/2006/main" count="95" uniqueCount="85">
  <si>
    <t>TOTAL DIRECT LABOR</t>
  </si>
  <si>
    <t xml:space="preserve">  </t>
  </si>
  <si>
    <t>General Project Supplies</t>
  </si>
  <si>
    <t>$ Requested</t>
  </si>
  <si>
    <t xml:space="preserve">Equipment </t>
  </si>
  <si>
    <t>Supplies</t>
  </si>
  <si>
    <t>Expenses</t>
  </si>
  <si>
    <t>Other Expenses</t>
  </si>
  <si>
    <t>Salaries and Wages</t>
  </si>
  <si>
    <t>To be distributed during community outreach activities</t>
  </si>
  <si>
    <t>Training for volunteers includes materials and supplies</t>
  </si>
  <si>
    <t>Cell phone</t>
  </si>
  <si>
    <t>Computer equipment</t>
  </si>
  <si>
    <r>
      <t xml:space="preserve">TOTAL DIRECT COSTS </t>
    </r>
    <r>
      <rPr>
        <b/>
        <sz val="8"/>
        <rFont val="Arial"/>
        <family val="2"/>
      </rPr>
      <t>(excludes Total Direct Labor)</t>
    </r>
  </si>
  <si>
    <t>In-kind Support</t>
  </si>
  <si>
    <t>Other Funds (Projected)</t>
  </si>
  <si>
    <t>PROJECT TOTAL</t>
  </si>
  <si>
    <t>Fringe Benefit</t>
  </si>
  <si>
    <t>FICA, Workman’s Compensation, and Unemployment Compensation.</t>
  </si>
  <si>
    <t xml:space="preserve">Program Space </t>
  </si>
  <si>
    <t xml:space="preserve">Monthly fee for postage for mailing </t>
  </si>
  <si>
    <t>Appreciation and award ceremony to thank volunteers</t>
  </si>
  <si>
    <t>Receptionist</t>
  </si>
  <si>
    <t>Flexible Funds for Clients</t>
  </si>
  <si>
    <t>Volunteer Mentor Training</t>
  </si>
  <si>
    <t>Mentor Appreciation Ceremony</t>
  </si>
  <si>
    <t xml:space="preserve">Cell phone for JMI Project staff for 1 year contract  </t>
  </si>
  <si>
    <t>Funds for emergency client needs</t>
  </si>
  <si>
    <t>Travel</t>
  </si>
  <si>
    <t>Contractual</t>
  </si>
  <si>
    <t>Printing/Reproduction</t>
  </si>
  <si>
    <t>USPS Postage</t>
  </si>
  <si>
    <t>Assist with evaluation of JMI Program</t>
  </si>
  <si>
    <t>Postage/Delivery</t>
  </si>
  <si>
    <t>Fed Ex Shipments</t>
  </si>
  <si>
    <t xml:space="preserve">Overnight shipment of </t>
  </si>
  <si>
    <t>Training/Staff Develompent</t>
  </si>
  <si>
    <t>Evaluation Counsultant</t>
  </si>
  <si>
    <t>INDIRECT COSTS</t>
  </si>
  <si>
    <t>Indirect/General &amp; Adminstrative Rate of 13%</t>
  </si>
  <si>
    <t xml:space="preserve">Estimated cost for general office supplies in connection with the JMI project.  These include toner cartridges (laser and color printer), notepads, post-its, staples, printer paper, CD-RW disks, , etc. </t>
  </si>
  <si>
    <t>Copier</t>
  </si>
  <si>
    <t>Xerox DocuColor 3535 copier</t>
  </si>
  <si>
    <t>Fax Machine</t>
  </si>
  <si>
    <t>10 Computer, warranty, and Windows XP Pro for computer lab and 7 for project staff</t>
  </si>
  <si>
    <t>Brother FAX-1960C Plain Paper Inkjet</t>
  </si>
  <si>
    <t>Printer</t>
  </si>
  <si>
    <t>HP Color Laserjet 3600dn Laser Printer</t>
  </si>
  <si>
    <t>Background Checks</t>
  </si>
  <si>
    <t>Background check for mentors/staff</t>
  </si>
  <si>
    <t>Activity Fees</t>
  </si>
  <si>
    <t>Office Furniture</t>
  </si>
  <si>
    <t>Office Phones</t>
  </si>
  <si>
    <t>Lease for space and utilities for JMI program</t>
  </si>
  <si>
    <t>Annual cost per child for field trips, entrance fees, etc</t>
  </si>
  <si>
    <t>Pedestal office desk and chair for JMI Project staff</t>
  </si>
  <si>
    <t xml:space="preserve">Brochures </t>
  </si>
  <si>
    <t>525</t>
  </si>
  <si>
    <t>Automotive</t>
  </si>
  <si>
    <t>Mental Health Coordinator</t>
  </si>
  <si>
    <t>Site Manager @ 10%</t>
  </si>
  <si>
    <t>Medical Director @ 50%</t>
  </si>
  <si>
    <t>Mental Health Coordinator</t>
  </si>
  <si>
    <t>Mental Health Unit Director</t>
  </si>
  <si>
    <t>Mileage for home visits, appointments, etc. for staff and reimbursing mentors</t>
  </si>
  <si>
    <t>Passes for families to get to appointments, training, etc</t>
  </si>
  <si>
    <t>WMATA Metrorail Passes</t>
  </si>
  <si>
    <t>WMATA Metro  Bus Passes</t>
  </si>
  <si>
    <t>Passes for families to get to appointments, training, etc (4 passes per family max)</t>
  </si>
  <si>
    <t>Food/Refreshments</t>
  </si>
  <si>
    <t>Afterschool snacks/food for youth for 52 weeks at Federal reimbursement of 2.47 per child</t>
  </si>
  <si>
    <t>Insurance</t>
  </si>
  <si>
    <t>Liability insurance for JMI program</t>
  </si>
  <si>
    <t>Case management of families and monitor matches</t>
  </si>
  <si>
    <t xml:space="preserve">Office support, background checks, </t>
  </si>
  <si>
    <t>Responsible for program oversight and general operations</t>
  </si>
  <si>
    <t>Supervises coordinators, leads Family Team Meetings, develops trainings, coordinates evaluation</t>
  </si>
  <si>
    <t>Integrated phone system with 9 phones</t>
  </si>
  <si>
    <t xml:space="preserve">COST ESTIMATE -  </t>
  </si>
  <si>
    <t>Actual Expense</t>
  </si>
  <si>
    <t xml:space="preserve"> </t>
  </si>
  <si>
    <t>Staffing</t>
  </si>
  <si>
    <t>Quantity</t>
  </si>
  <si>
    <t>Cost</t>
  </si>
  <si>
    <t>Explanation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</si>
</sst>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"/>
    <numFmt numFmtId="169" formatCode="&quot;$&quot;#,##0.00"/>
    <numFmt numFmtId="170" formatCode="0.000"/>
    <numFmt numFmtId="171" formatCode="0.000%"/>
  </numFmts>
  <fonts count="49">
    <font>
      <sz val="10"/>
      <name val="Arial"/>
      <family val="0"/>
    </font>
    <font>
      <u val="single"/>
      <sz val="12.5"/>
      <color indexed="12"/>
      <name val="Arial"/>
      <family val="0"/>
    </font>
    <font>
      <u val="single"/>
      <sz val="12.5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21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2"/>
      <color indexed="21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34" borderId="11" xfId="0" applyFont="1" applyFill="1" applyBorder="1" applyAlignment="1">
      <alignment horizontal="right" vertical="top" wrapText="1"/>
    </xf>
    <xf numFmtId="3" fontId="3" fillId="34" borderId="11" xfId="0" applyNumberFormat="1" applyFont="1" applyFill="1" applyBorder="1" applyAlignment="1">
      <alignment horizontal="right" vertical="top" wrapText="1"/>
    </xf>
    <xf numFmtId="0" fontId="9" fillId="34" borderId="12" xfId="0" applyFont="1" applyFill="1" applyBorder="1" applyAlignment="1">
      <alignment horizontal="right" vertical="top" wrapText="1"/>
    </xf>
    <xf numFmtId="3" fontId="0" fillId="33" borderId="13" xfId="0" applyNumberFormat="1" applyFont="1" applyFill="1" applyBorder="1" applyAlignment="1">
      <alignment horizontal="right" vertical="top" wrapText="1"/>
    </xf>
    <xf numFmtId="0" fontId="0" fillId="33" borderId="14" xfId="0" applyFont="1" applyFill="1" applyBorder="1" applyAlignment="1">
      <alignment horizontal="right" vertical="top" wrapText="1"/>
    </xf>
    <xf numFmtId="3" fontId="0" fillId="33" borderId="14" xfId="0" applyNumberFormat="1" applyFont="1" applyFill="1" applyBorder="1" applyAlignment="1">
      <alignment horizontal="right" vertical="top" wrapText="1"/>
    </xf>
    <xf numFmtId="0" fontId="12" fillId="33" borderId="15" xfId="0" applyFont="1" applyFill="1" applyBorder="1" applyAlignment="1">
      <alignment horizontal="right" vertical="top" wrapText="1"/>
    </xf>
    <xf numFmtId="3" fontId="12" fillId="33" borderId="15" xfId="0" applyNumberFormat="1" applyFont="1" applyFill="1" applyBorder="1" applyAlignment="1">
      <alignment horizontal="right" vertical="top" wrapText="1"/>
    </xf>
    <xf numFmtId="3" fontId="3" fillId="33" borderId="15" xfId="0" applyNumberFormat="1" applyFont="1" applyFill="1" applyBorder="1" applyAlignment="1">
      <alignment horizontal="right" vertical="top" wrapText="1"/>
    </xf>
    <xf numFmtId="3" fontId="3" fillId="33" borderId="12" xfId="0" applyNumberFormat="1" applyFont="1" applyFill="1" applyBorder="1" applyAlignment="1">
      <alignment horizontal="left" vertical="top" wrapText="1"/>
    </xf>
    <xf numFmtId="3" fontId="0" fillId="0" borderId="16" xfId="0" applyNumberFormat="1" applyFont="1" applyFill="1" applyBorder="1" applyAlignment="1">
      <alignment horizontal="right" vertical="top" wrapText="1"/>
    </xf>
    <xf numFmtId="3" fontId="4" fillId="0" borderId="17" xfId="0" applyNumberFormat="1" applyFont="1" applyFill="1" applyBorder="1" applyAlignment="1">
      <alignment horizontal="left" vertical="top" wrapText="1"/>
    </xf>
    <xf numFmtId="3" fontId="0" fillId="33" borderId="18" xfId="0" applyNumberFormat="1" applyFont="1" applyFill="1" applyBorder="1" applyAlignment="1">
      <alignment horizontal="right" vertical="top" wrapText="1"/>
    </xf>
    <xf numFmtId="0" fontId="13" fillId="33" borderId="10" xfId="0" applyFont="1" applyFill="1" applyBorder="1" applyAlignment="1">
      <alignment horizontal="right" vertical="top" wrapText="1"/>
    </xf>
    <xf numFmtId="3" fontId="3" fillId="33" borderId="1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/>
    </xf>
    <xf numFmtId="3" fontId="0" fillId="33" borderId="19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3" fontId="0" fillId="0" borderId="13" xfId="0" applyNumberFormat="1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 horizontal="right" vertical="top" wrapText="1"/>
    </xf>
    <xf numFmtId="0" fontId="4" fillId="0" borderId="20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right" vertical="top" wrapText="1"/>
    </xf>
    <xf numFmtId="3" fontId="4" fillId="33" borderId="21" xfId="0" applyNumberFormat="1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3" fillId="33" borderId="25" xfId="0" applyFont="1" applyFill="1" applyBorder="1" applyAlignment="1">
      <alignment vertical="top" wrapText="1"/>
    </xf>
    <xf numFmtId="0" fontId="5" fillId="34" borderId="26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3" fillId="33" borderId="22" xfId="0" applyFont="1" applyFill="1" applyBorder="1" applyAlignment="1">
      <alignment vertical="top" wrapText="1"/>
    </xf>
    <xf numFmtId="0" fontId="0" fillId="0" borderId="28" xfId="0" applyFont="1" applyBorder="1" applyAlignment="1">
      <alignment/>
    </xf>
    <xf numFmtId="0" fontId="3" fillId="0" borderId="24" xfId="0" applyFont="1" applyFill="1" applyBorder="1" applyAlignment="1">
      <alignment vertical="top" wrapText="1"/>
    </xf>
    <xf numFmtId="0" fontId="0" fillId="0" borderId="0" xfId="0" applyFill="1" applyAlignment="1">
      <alignment/>
    </xf>
    <xf numFmtId="3" fontId="3" fillId="34" borderId="29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/>
    </xf>
    <xf numFmtId="0" fontId="0" fillId="0" borderId="30" xfId="0" applyFill="1" applyBorder="1" applyAlignment="1">
      <alignment vertical="top"/>
    </xf>
    <xf numFmtId="0" fontId="0" fillId="0" borderId="31" xfId="0" applyFill="1" applyBorder="1" applyAlignment="1">
      <alignment vertical="top"/>
    </xf>
    <xf numFmtId="0" fontId="3" fillId="0" borderId="28" xfId="0" applyFont="1" applyFill="1" applyBorder="1" applyAlignment="1">
      <alignment vertical="top" wrapText="1"/>
    </xf>
    <xf numFmtId="3" fontId="4" fillId="33" borderId="32" xfId="0" applyNumberFormat="1" applyFont="1" applyFill="1" applyBorder="1" applyAlignment="1">
      <alignment horizontal="left" vertical="top" wrapText="1"/>
    </xf>
    <xf numFmtId="3" fontId="0" fillId="0" borderId="0" xfId="0" applyNumberFormat="1" applyFont="1" applyFill="1" applyBorder="1" applyAlignment="1">
      <alignment horizontal="right" vertical="top" wrapText="1"/>
    </xf>
    <xf numFmtId="0" fontId="5" fillId="34" borderId="33" xfId="0" applyFont="1" applyFill="1" applyBorder="1" applyAlignment="1">
      <alignment vertical="center" wrapText="1"/>
    </xf>
    <xf numFmtId="3" fontId="0" fillId="0" borderId="34" xfId="0" applyNumberFormat="1" applyFont="1" applyFill="1" applyBorder="1" applyAlignment="1">
      <alignment horizontal="right" vertical="top" wrapText="1"/>
    </xf>
    <xf numFmtId="3" fontId="4" fillId="0" borderId="35" xfId="0" applyNumberFormat="1" applyFont="1" applyFill="1" applyBorder="1" applyAlignment="1">
      <alignment horizontal="left" vertical="top" wrapText="1"/>
    </xf>
    <xf numFmtId="0" fontId="9" fillId="34" borderId="29" xfId="0" applyFont="1" applyFill="1" applyBorder="1" applyAlignment="1">
      <alignment horizontal="right" vertical="top" wrapText="1"/>
    </xf>
    <xf numFmtId="0" fontId="9" fillId="34" borderId="36" xfId="0" applyFont="1" applyFill="1" applyBorder="1" applyAlignment="1">
      <alignment horizontal="right" vertical="top" wrapText="1"/>
    </xf>
    <xf numFmtId="0" fontId="5" fillId="34" borderId="37" xfId="0" applyFont="1" applyFill="1" applyBorder="1" applyAlignment="1">
      <alignment vertical="center" wrapText="1"/>
    </xf>
    <xf numFmtId="3" fontId="14" fillId="34" borderId="38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3" fontId="0" fillId="0" borderId="18" xfId="0" applyNumberFormat="1" applyFont="1" applyFill="1" applyBorder="1" applyAlignment="1">
      <alignment horizontal="right" vertical="top" wrapText="1"/>
    </xf>
    <xf numFmtId="3" fontId="4" fillId="0" borderId="32" xfId="0" applyNumberFormat="1" applyFont="1" applyFill="1" applyBorder="1" applyAlignment="1">
      <alignment horizontal="left" vertical="top" wrapText="1"/>
    </xf>
    <xf numFmtId="5" fontId="5" fillId="34" borderId="38" xfId="0" applyNumberFormat="1" applyFont="1" applyFill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top" wrapText="1"/>
    </xf>
    <xf numFmtId="0" fontId="10" fillId="33" borderId="16" xfId="0" applyFont="1" applyFill="1" applyBorder="1" applyAlignment="1">
      <alignment vertical="top" wrapText="1"/>
    </xf>
    <xf numFmtId="3" fontId="0" fillId="33" borderId="16" xfId="0" applyNumberFormat="1" applyFont="1" applyFill="1" applyBorder="1" applyAlignment="1">
      <alignment horizontal="right" vertical="top" wrapText="1"/>
    </xf>
    <xf numFmtId="0" fontId="0" fillId="33" borderId="16" xfId="0" applyFont="1" applyFill="1" applyBorder="1" applyAlignment="1">
      <alignment horizontal="right" vertical="top" wrapText="1"/>
    </xf>
    <xf numFmtId="3" fontId="4" fillId="33" borderId="16" xfId="0" applyNumberFormat="1" applyFont="1" applyFill="1" applyBorder="1" applyAlignment="1">
      <alignment horizontal="left" vertical="top" wrapText="1"/>
    </xf>
    <xf numFmtId="168" fontId="3" fillId="33" borderId="15" xfId="0" applyNumberFormat="1" applyFont="1" applyFill="1" applyBorder="1" applyAlignment="1">
      <alignment horizontal="right" vertical="top" wrapText="1"/>
    </xf>
    <xf numFmtId="168" fontId="0" fillId="0" borderId="19" xfId="0" applyNumberFormat="1" applyFont="1" applyFill="1" applyBorder="1" applyAlignment="1">
      <alignment horizontal="right" vertical="top" wrapText="1"/>
    </xf>
    <xf numFmtId="168" fontId="0" fillId="0" borderId="16" xfId="0" applyNumberFormat="1" applyFont="1" applyFill="1" applyBorder="1" applyAlignment="1">
      <alignment horizontal="right" vertical="top" wrapText="1"/>
    </xf>
    <xf numFmtId="168" fontId="0" fillId="0" borderId="14" xfId="0" applyNumberFormat="1" applyFont="1" applyFill="1" applyBorder="1" applyAlignment="1">
      <alignment horizontal="right" vertical="top" wrapText="1"/>
    </xf>
    <xf numFmtId="168" fontId="0" fillId="33" borderId="19" xfId="0" applyNumberFormat="1" applyFont="1" applyFill="1" applyBorder="1" applyAlignment="1">
      <alignment horizontal="right" vertical="top" wrapText="1"/>
    </xf>
    <xf numFmtId="168" fontId="0" fillId="33" borderId="16" xfId="0" applyNumberFormat="1" applyFont="1" applyFill="1" applyBorder="1" applyAlignment="1">
      <alignment horizontal="right" vertical="top" wrapText="1"/>
    </xf>
    <xf numFmtId="168" fontId="0" fillId="33" borderId="14" xfId="0" applyNumberFormat="1" applyFont="1" applyFill="1" applyBorder="1" applyAlignment="1">
      <alignment horizontal="right" vertical="top" wrapText="1"/>
    </xf>
    <xf numFmtId="0" fontId="0" fillId="0" borderId="16" xfId="0" applyFont="1" applyFill="1" applyBorder="1" applyAlignment="1">
      <alignment vertical="top" wrapText="1"/>
    </xf>
    <xf numFmtId="3" fontId="4" fillId="0" borderId="16" xfId="0" applyNumberFormat="1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center" vertical="top" wrapText="1"/>
    </xf>
    <xf numFmtId="0" fontId="11" fillId="34" borderId="36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4" fillId="0" borderId="0" xfId="53" applyFont="1" applyAlignment="1" applyProtection="1">
      <alignment vertical="top" wrapText="1"/>
      <protection/>
    </xf>
    <xf numFmtId="0" fontId="4" fillId="0" borderId="0" xfId="0" applyFont="1" applyAlignment="1">
      <alignment vertical="top" wrapText="1"/>
    </xf>
    <xf numFmtId="0" fontId="0" fillId="0" borderId="39" xfId="0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4" fontId="0" fillId="0" borderId="16" xfId="0" applyNumberFormat="1" applyFont="1" applyFill="1" applyBorder="1" applyAlignment="1">
      <alignment horizontal="right" vertical="top" wrapText="1"/>
    </xf>
    <xf numFmtId="49" fontId="4" fillId="33" borderId="21" xfId="0" applyNumberFormat="1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vertical="top" wrapText="1"/>
    </xf>
    <xf numFmtId="3" fontId="0" fillId="33" borderId="16" xfId="0" applyNumberFormat="1" applyFont="1" applyFill="1" applyBorder="1" applyAlignment="1" quotePrefix="1">
      <alignment horizontal="right" vertical="top" wrapText="1"/>
    </xf>
    <xf numFmtId="49" fontId="4" fillId="33" borderId="16" xfId="0" applyNumberFormat="1" applyFont="1" applyFill="1" applyBorder="1" applyAlignment="1">
      <alignment horizontal="left" vertical="top" wrapText="1"/>
    </xf>
    <xf numFmtId="0" fontId="0" fillId="33" borderId="23" xfId="0" applyFont="1" applyFill="1" applyBorder="1" applyAlignment="1">
      <alignment vertical="top" wrapText="1"/>
    </xf>
    <xf numFmtId="49" fontId="0" fillId="33" borderId="19" xfId="0" applyNumberFormat="1" applyFont="1" applyFill="1" applyBorder="1" applyAlignment="1">
      <alignment horizontal="right" vertical="top" wrapText="1"/>
    </xf>
    <xf numFmtId="3" fontId="0" fillId="33" borderId="19" xfId="0" applyNumberFormat="1" applyFont="1" applyFill="1" applyBorder="1" applyAlignment="1" quotePrefix="1">
      <alignment horizontal="right" vertical="top" wrapText="1"/>
    </xf>
    <xf numFmtId="0" fontId="0" fillId="33" borderId="18" xfId="0" applyFont="1" applyFill="1" applyBorder="1" applyAlignment="1">
      <alignment vertical="top" wrapText="1"/>
    </xf>
    <xf numFmtId="3" fontId="0" fillId="33" borderId="18" xfId="0" applyNumberFormat="1" applyFont="1" applyFill="1" applyBorder="1" applyAlignment="1" quotePrefix="1">
      <alignment horizontal="right" vertical="top" wrapText="1"/>
    </xf>
    <xf numFmtId="49" fontId="4" fillId="33" borderId="18" xfId="0" applyNumberFormat="1" applyFont="1" applyFill="1" applyBorder="1" applyAlignment="1">
      <alignment horizontal="left" vertical="top" wrapText="1"/>
    </xf>
    <xf numFmtId="3" fontId="0" fillId="33" borderId="31" xfId="0" applyNumberFormat="1" applyFont="1" applyFill="1" applyBorder="1" applyAlignment="1">
      <alignment horizontal="right" vertical="top" wrapText="1"/>
    </xf>
    <xf numFmtId="49" fontId="0" fillId="33" borderId="31" xfId="0" applyNumberFormat="1" applyFont="1" applyFill="1" applyBorder="1" applyAlignment="1">
      <alignment horizontal="right" vertical="top" wrapText="1"/>
    </xf>
    <xf numFmtId="3" fontId="0" fillId="0" borderId="31" xfId="0" applyNumberFormat="1" applyFont="1" applyFill="1" applyBorder="1" applyAlignment="1">
      <alignment horizontal="right" vertical="top" wrapText="1"/>
    </xf>
    <xf numFmtId="3" fontId="0" fillId="33" borderId="31" xfId="0" applyNumberFormat="1" applyFont="1" applyFill="1" applyBorder="1" applyAlignment="1" quotePrefix="1">
      <alignment horizontal="right" vertical="top" wrapText="1"/>
    </xf>
    <xf numFmtId="49" fontId="4" fillId="33" borderId="31" xfId="0" applyNumberFormat="1" applyFont="1" applyFill="1" applyBorder="1" applyAlignment="1">
      <alignment horizontal="left" vertical="top" wrapText="1"/>
    </xf>
    <xf numFmtId="0" fontId="3" fillId="33" borderId="30" xfId="0" applyFont="1" applyFill="1" applyBorder="1" applyAlignment="1">
      <alignment vertical="top" wrapText="1"/>
    </xf>
    <xf numFmtId="170" fontId="0" fillId="33" borderId="18" xfId="0" applyNumberFormat="1" applyFont="1" applyFill="1" applyBorder="1" applyAlignment="1">
      <alignment horizontal="right" vertical="top" wrapText="1"/>
    </xf>
    <xf numFmtId="1" fontId="0" fillId="33" borderId="16" xfId="0" applyNumberFormat="1" applyFont="1" applyFill="1" applyBorder="1" applyAlignment="1">
      <alignment horizontal="right" vertical="top" wrapText="1"/>
    </xf>
    <xf numFmtId="0" fontId="4" fillId="0" borderId="16" xfId="53" applyFont="1" applyBorder="1" applyAlignment="1" applyProtection="1">
      <alignment vertical="top" wrapText="1"/>
      <protection/>
    </xf>
    <xf numFmtId="0" fontId="0" fillId="0" borderId="4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16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right" vertical="top" wrapText="1"/>
    </xf>
    <xf numFmtId="3" fontId="0" fillId="33" borderId="10" xfId="0" applyNumberFormat="1" applyFont="1" applyFill="1" applyBorder="1" applyAlignment="1">
      <alignment horizontal="right" vertical="top" wrapText="1"/>
    </xf>
    <xf numFmtId="5" fontId="5" fillId="0" borderId="10" xfId="0" applyNumberFormat="1" applyFont="1" applyFill="1" applyBorder="1" applyAlignment="1">
      <alignment horizontal="right" vertical="center" wrapText="1"/>
    </xf>
    <xf numFmtId="5" fontId="5" fillId="34" borderId="10" xfId="0" applyNumberFormat="1" applyFont="1" applyFill="1" applyBorder="1" applyAlignment="1">
      <alignment horizontal="right" vertical="center" wrapText="1"/>
    </xf>
    <xf numFmtId="3" fontId="14" fillId="34" borderId="41" xfId="0" applyNumberFormat="1" applyFont="1" applyFill="1" applyBorder="1" applyAlignment="1">
      <alignment horizontal="right" vertical="top" wrapText="1"/>
    </xf>
    <xf numFmtId="3" fontId="0" fillId="33" borderId="18" xfId="0" applyNumberFormat="1" applyFont="1" applyFill="1" applyBorder="1" applyAlignment="1">
      <alignment horizontal="right" vertical="top" wrapText="1"/>
    </xf>
    <xf numFmtId="3" fontId="0" fillId="0" borderId="18" xfId="0" applyNumberFormat="1" applyFont="1" applyFill="1" applyBorder="1" applyAlignment="1">
      <alignment horizontal="right" vertical="top" wrapText="1"/>
    </xf>
    <xf numFmtId="3" fontId="3" fillId="33" borderId="42" xfId="0" applyNumberFormat="1" applyFont="1" applyFill="1" applyBorder="1" applyAlignment="1">
      <alignment horizontal="right" vertical="top" wrapText="1"/>
    </xf>
    <xf numFmtId="3" fontId="3" fillId="0" borderId="42" xfId="0" applyNumberFormat="1" applyFont="1" applyFill="1" applyBorder="1" applyAlignment="1">
      <alignment horizontal="right" vertical="top" wrapText="1"/>
    </xf>
    <xf numFmtId="0" fontId="4" fillId="33" borderId="18" xfId="0" applyFont="1" applyFill="1" applyBorder="1" applyAlignment="1">
      <alignment horizontal="left" vertical="top" wrapText="1"/>
    </xf>
    <xf numFmtId="0" fontId="13" fillId="33" borderId="43" xfId="0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/>
    </xf>
    <xf numFmtId="3" fontId="0" fillId="33" borderId="0" xfId="0" applyNumberFormat="1" applyFont="1" applyFill="1" applyBorder="1" applyAlignment="1">
      <alignment horizontal="right" vertical="top" wrapText="1"/>
    </xf>
    <xf numFmtId="168" fontId="0" fillId="33" borderId="42" xfId="0" applyNumberFormat="1" applyFont="1" applyFill="1" applyBorder="1" applyAlignment="1">
      <alignment horizontal="right" vertical="top" wrapText="1"/>
    </xf>
    <xf numFmtId="0" fontId="5" fillId="0" borderId="44" xfId="0" applyFont="1" applyFill="1" applyBorder="1" applyAlignment="1">
      <alignment vertical="top" wrapText="1"/>
    </xf>
    <xf numFmtId="0" fontId="0" fillId="0" borderId="45" xfId="0" applyFont="1" applyBorder="1" applyAlignment="1">
      <alignment vertical="top"/>
    </xf>
    <xf numFmtId="0" fontId="0" fillId="0" borderId="46" xfId="0" applyFont="1" applyBorder="1" applyAlignment="1">
      <alignment vertical="top"/>
    </xf>
    <xf numFmtId="0" fontId="3" fillId="0" borderId="47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opping.com/istlo?mn=HP%20Home%20%26%20Home%20Office&amp;votf=http://stat.dealtime.com/DealFrame/DealFrame.cmp?BEFID=6&amp;acode=531&amp;code=538&amp;aon=%5E607&amp;WL=&amp;CM=&amp;crawler_id=445597&amp;dealId=ugGjPamTuOVFQdfTd95fMA%3D%3D&amp;prjID=ds&amp;searchID=vaGCU1v8av&amp;Mrt=&amp;url=http%3A%2F%2Fhpshopping.rdr.channelintelligence.com%2Fgo.asp%3FfVhzOGNRAAQIASNiEzJeShlmZWAFEWxOAgRKbWYTUl1DEWpDczgvRUZEQA1wfQwPAhBKLVpWSUFtJzAAVkQeWzA-QA8CHUpxQCctI19dVA9VNjZSV1pDEW4Pc3RjHQIIBgNrZ1hFGxpFY24RBhx7BXYfAXFydHkzAAoPThluFnBiIF9RU19SOm8MCgIsHT1TKiE9WVtUHwl5MR8NCBxFOwIYXEgqJzhEVh8O%26nAID%3D13736960&amp;DealName=HP%20Color%20Laserjet%203600dn%20Laser%20Printer&amp;MerchantID=445597&amp;HasLink=yes&amp;frameId=0&amp;category=77&amp;AR=8&amp;NG=14&amp;GR=0&amp;ND=2&amp;PN=1&amp;PT=0&amp;RR=9&amp;ST=7&amp;DB=sdcprod&amp;MT=eca-pmt1-1&amp;MN=MT&amp;FPT=POV&amp;NDS=31&amp;NMS=14&amp;NDP=31&amp;MRS=&amp;PD=40693980&amp;brnId=2455&amp;lnkId=3033102&amp;IsFtr=0&amp;IsSmart=0&amp;crn=USD%5EUSD&amp;DlLng=1&amp;istrsmrc=1&amp;isathrsl=0&amp;dlprc=783.23&amp;sig=cdc6339d8531319e0b9fecbb745358309dc6252f&amp;CT=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SheetLayoutView="13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5" sqref="C15"/>
    </sheetView>
  </sheetViews>
  <sheetFormatPr defaultColWidth="8.8515625" defaultRowHeight="12.75"/>
  <cols>
    <col min="1" max="1" width="28.00390625" style="39" customWidth="1"/>
    <col min="2" max="3" width="9.7109375" style="25" customWidth="1"/>
    <col min="4" max="5" width="13.7109375" style="25" customWidth="1"/>
    <col min="6" max="6" width="12.7109375" style="25" customWidth="1"/>
    <col min="7" max="7" width="13.00390625" style="25" customWidth="1"/>
    <col min="8" max="8" width="28.28125" style="83" customWidth="1"/>
    <col min="9" max="17" width="8.8515625" style="2" customWidth="1"/>
    <col min="18" max="16384" width="8.8515625" style="3" customWidth="1"/>
  </cols>
  <sheetData>
    <row r="1" spans="1:8" ht="23.25" customHeight="1">
      <c r="A1" s="123" t="s">
        <v>78</v>
      </c>
      <c r="B1" s="124"/>
      <c r="C1" s="124"/>
      <c r="D1" s="124"/>
      <c r="E1" s="124"/>
      <c r="F1" s="124"/>
      <c r="G1" s="124"/>
      <c r="H1" s="125"/>
    </row>
    <row r="2" spans="1:17" s="7" customFormat="1" ht="28.5" thickBot="1">
      <c r="A2" s="31" t="s">
        <v>81</v>
      </c>
      <c r="B2" s="4" t="s">
        <v>82</v>
      </c>
      <c r="C2" s="5" t="s">
        <v>83</v>
      </c>
      <c r="D2" s="5" t="s">
        <v>79</v>
      </c>
      <c r="E2" s="5" t="s">
        <v>15</v>
      </c>
      <c r="F2" s="5" t="s">
        <v>14</v>
      </c>
      <c r="G2" s="5" t="s">
        <v>3</v>
      </c>
      <c r="H2" s="76" t="s">
        <v>84</v>
      </c>
      <c r="I2" s="6"/>
      <c r="J2" s="6"/>
      <c r="K2" s="6"/>
      <c r="L2" s="6"/>
      <c r="M2" s="6"/>
      <c r="N2" s="6"/>
      <c r="O2" s="6"/>
      <c r="P2" s="6"/>
      <c r="Q2" s="6"/>
    </row>
    <row r="3" spans="1:8" ht="16.5" thickBot="1">
      <c r="A3" s="35" t="s">
        <v>8</v>
      </c>
      <c r="B3" s="8"/>
      <c r="C3" s="8"/>
      <c r="D3" s="9"/>
      <c r="E3" s="9"/>
      <c r="F3" s="9"/>
      <c r="G3" s="42"/>
      <c r="H3" s="77"/>
    </row>
    <row r="4" spans="1:8" ht="21.75">
      <c r="A4" s="32" t="s">
        <v>60</v>
      </c>
      <c r="B4" s="24">
        <v>208</v>
      </c>
      <c r="C4" s="29">
        <v>24.0385</v>
      </c>
      <c r="D4" s="67">
        <f aca="true" t="shared" si="0" ref="D4:D10">PRODUCT(B4:C4)</f>
        <v>5000.008</v>
      </c>
      <c r="E4" s="24">
        <v>0</v>
      </c>
      <c r="F4" s="24">
        <v>0</v>
      </c>
      <c r="G4" s="70">
        <f aca="true" t="shared" si="1" ref="G4:G11">SUM(D4-E4-F4)</f>
        <v>5000.008</v>
      </c>
      <c r="H4" s="30" t="s">
        <v>75</v>
      </c>
    </row>
    <row r="5" spans="1:8" ht="33">
      <c r="A5" s="62" t="s">
        <v>63</v>
      </c>
      <c r="B5" s="63">
        <v>2080</v>
      </c>
      <c r="C5" s="64">
        <v>38.4615</v>
      </c>
      <c r="D5" s="68">
        <f>PRODUCT(B5:C5)</f>
        <v>79999.92</v>
      </c>
      <c r="E5" s="63">
        <v>0</v>
      </c>
      <c r="F5" s="63">
        <v>0</v>
      </c>
      <c r="G5" s="71">
        <f t="shared" si="1"/>
        <v>79999.92</v>
      </c>
      <c r="H5" s="65" t="s">
        <v>76</v>
      </c>
    </row>
    <row r="6" spans="1:8" ht="21.75">
      <c r="A6" s="62" t="s">
        <v>61</v>
      </c>
      <c r="B6" s="63">
        <v>1040</v>
      </c>
      <c r="C6" s="64">
        <v>144.2308</v>
      </c>
      <c r="D6" s="68">
        <f t="shared" si="0"/>
        <v>150000.03199999998</v>
      </c>
      <c r="E6" s="63">
        <v>0</v>
      </c>
      <c r="F6" s="63">
        <v>0</v>
      </c>
      <c r="G6" s="71">
        <f t="shared" si="1"/>
        <v>150000.03199999998</v>
      </c>
      <c r="H6" s="65" t="s">
        <v>73</v>
      </c>
    </row>
    <row r="7" spans="1:8" ht="21.75">
      <c r="A7" s="62" t="s">
        <v>62</v>
      </c>
      <c r="B7" s="63">
        <v>2080</v>
      </c>
      <c r="C7" s="64">
        <v>16.8269</v>
      </c>
      <c r="D7" s="68">
        <f t="shared" si="0"/>
        <v>34999.952</v>
      </c>
      <c r="E7" s="63">
        <v>0</v>
      </c>
      <c r="F7" s="63">
        <v>0</v>
      </c>
      <c r="G7" s="71">
        <f t="shared" si="1"/>
        <v>34999.952</v>
      </c>
      <c r="H7" s="65" t="s">
        <v>73</v>
      </c>
    </row>
    <row r="8" spans="1:8" ht="21.75">
      <c r="A8" s="62" t="s">
        <v>59</v>
      </c>
      <c r="B8" s="63">
        <v>2080</v>
      </c>
      <c r="C8" s="64">
        <v>16.8269</v>
      </c>
      <c r="D8" s="68">
        <f t="shared" si="0"/>
        <v>34999.952</v>
      </c>
      <c r="E8" s="63">
        <v>0</v>
      </c>
      <c r="F8" s="63">
        <v>0</v>
      </c>
      <c r="G8" s="71">
        <f t="shared" si="1"/>
        <v>34999.952</v>
      </c>
      <c r="H8" s="65" t="s">
        <v>73</v>
      </c>
    </row>
    <row r="9" spans="1:8" ht="12.75">
      <c r="A9" s="62" t="s">
        <v>22</v>
      </c>
      <c r="B9" s="63">
        <v>2080</v>
      </c>
      <c r="C9" s="64">
        <v>12.0193</v>
      </c>
      <c r="D9" s="68">
        <f t="shared" si="0"/>
        <v>25000.144</v>
      </c>
      <c r="E9" s="63">
        <v>0</v>
      </c>
      <c r="F9" s="63">
        <v>0</v>
      </c>
      <c r="G9" s="71">
        <f t="shared" si="1"/>
        <v>25000.144</v>
      </c>
      <c r="H9" s="65" t="s">
        <v>74</v>
      </c>
    </row>
    <row r="10" spans="1:8" ht="21.75">
      <c r="A10" s="33" t="s">
        <v>17</v>
      </c>
      <c r="B10" s="13">
        <v>185000</v>
      </c>
      <c r="C10" s="12">
        <v>0.2465</v>
      </c>
      <c r="D10" s="69">
        <f t="shared" si="0"/>
        <v>45602.5</v>
      </c>
      <c r="E10" s="13">
        <v>0</v>
      </c>
      <c r="F10" s="13">
        <v>0</v>
      </c>
      <c r="G10" s="72">
        <f t="shared" si="1"/>
        <v>45602.5</v>
      </c>
      <c r="H10" s="61" t="s">
        <v>18</v>
      </c>
    </row>
    <row r="11" spans="1:17" s="23" customFormat="1" ht="13.5" thickBot="1">
      <c r="A11" s="34" t="s">
        <v>0</v>
      </c>
      <c r="B11" s="14" t="s">
        <v>80</v>
      </c>
      <c r="C11" s="15" t="s">
        <v>80</v>
      </c>
      <c r="D11" s="66">
        <f>SUM(D4:D10)</f>
        <v>375602.5079999999</v>
      </c>
      <c r="E11" s="16">
        <f>SUM(E4:E10)</f>
        <v>0</v>
      </c>
      <c r="F11" s="16">
        <f>SUM(F4:F10)</f>
        <v>0</v>
      </c>
      <c r="G11" s="122">
        <f t="shared" si="1"/>
        <v>375602.5079999999</v>
      </c>
      <c r="H11" s="17"/>
      <c r="I11" s="1"/>
      <c r="J11" s="1"/>
      <c r="K11" s="1"/>
      <c r="L11" s="1"/>
      <c r="M11" s="1"/>
      <c r="N11" s="1"/>
      <c r="O11" s="1"/>
      <c r="P11" s="1"/>
      <c r="Q11" s="1"/>
    </row>
    <row r="12" spans="1:8" ht="24" customHeight="1" thickBot="1">
      <c r="A12" s="50" t="s">
        <v>6</v>
      </c>
      <c r="B12" s="8" t="s">
        <v>80</v>
      </c>
      <c r="C12" s="8" t="s">
        <v>80</v>
      </c>
      <c r="D12" s="9"/>
      <c r="E12" s="9"/>
      <c r="F12" s="9"/>
      <c r="G12" s="9"/>
      <c r="H12" s="10" t="s">
        <v>80</v>
      </c>
    </row>
    <row r="13" spans="1:8" ht="12.75">
      <c r="A13" s="40" t="s">
        <v>4</v>
      </c>
      <c r="B13" s="44"/>
      <c r="C13" s="44"/>
      <c r="D13" s="44"/>
      <c r="E13" s="44"/>
      <c r="F13" s="44"/>
      <c r="G13" s="44"/>
      <c r="H13" s="79"/>
    </row>
    <row r="14" spans="1:9" ht="21.75">
      <c r="A14" s="36" t="s">
        <v>12</v>
      </c>
      <c r="B14" s="18">
        <v>17</v>
      </c>
      <c r="C14" s="18">
        <v>2000</v>
      </c>
      <c r="D14" s="18">
        <f>SUM(PRODUCT(B14:C14))</f>
        <v>34000</v>
      </c>
      <c r="E14" s="18">
        <v>0</v>
      </c>
      <c r="F14" s="18">
        <v>0</v>
      </c>
      <c r="G14" s="18">
        <f>SUM(D14-E14-F14)</f>
        <v>34000</v>
      </c>
      <c r="H14" s="19" t="s">
        <v>44</v>
      </c>
      <c r="I14" s="49"/>
    </row>
    <row r="15" spans="1:9" ht="12.75">
      <c r="A15" s="36" t="s">
        <v>46</v>
      </c>
      <c r="B15" s="18">
        <v>2</v>
      </c>
      <c r="C15" s="18">
        <v>785</v>
      </c>
      <c r="D15" s="18">
        <f>PRODUCT(B15:C15)</f>
        <v>1570</v>
      </c>
      <c r="E15" s="18">
        <v>0</v>
      </c>
      <c r="F15" s="18">
        <v>0</v>
      </c>
      <c r="G15" s="18">
        <f aca="true" t="shared" si="2" ref="G15:G43">SUM(D15-E15-F15)</f>
        <v>1570</v>
      </c>
      <c r="H15" s="80" t="s">
        <v>47</v>
      </c>
      <c r="I15" s="49"/>
    </row>
    <row r="16" spans="1:9" ht="12.75">
      <c r="A16" s="36" t="s">
        <v>52</v>
      </c>
      <c r="B16" s="18">
        <v>1</v>
      </c>
      <c r="C16" s="18">
        <v>2500</v>
      </c>
      <c r="D16" s="18">
        <f>PRODUCT(B16:C16)</f>
        <v>2500</v>
      </c>
      <c r="E16" s="18">
        <v>0</v>
      </c>
      <c r="F16" s="18">
        <v>0</v>
      </c>
      <c r="G16" s="18">
        <f t="shared" si="2"/>
        <v>2500</v>
      </c>
      <c r="H16" s="103" t="s">
        <v>77</v>
      </c>
      <c r="I16" s="49"/>
    </row>
    <row r="17" spans="1:8" ht="21.75">
      <c r="A17" s="36" t="s">
        <v>11</v>
      </c>
      <c r="B17" s="18">
        <v>6</v>
      </c>
      <c r="C17" s="18">
        <v>1200</v>
      </c>
      <c r="D17" s="18">
        <f>B17*C17</f>
        <v>7200</v>
      </c>
      <c r="E17" s="18">
        <v>0</v>
      </c>
      <c r="F17" s="18">
        <v>0</v>
      </c>
      <c r="G17" s="18">
        <f t="shared" si="2"/>
        <v>7200</v>
      </c>
      <c r="H17" s="19" t="s">
        <v>26</v>
      </c>
    </row>
    <row r="18" spans="1:8" ht="24" customHeight="1">
      <c r="A18" s="73" t="s">
        <v>41</v>
      </c>
      <c r="B18" s="18">
        <v>1</v>
      </c>
      <c r="C18" s="18">
        <v>6995</v>
      </c>
      <c r="D18" s="18">
        <f>PRODUCT(B18:C18)</f>
        <v>6995</v>
      </c>
      <c r="E18" s="18">
        <v>0</v>
      </c>
      <c r="F18" s="18">
        <v>0</v>
      </c>
      <c r="G18" s="18">
        <f t="shared" si="2"/>
        <v>6995</v>
      </c>
      <c r="H18" s="74" t="s">
        <v>42</v>
      </c>
    </row>
    <row r="19" spans="1:8" ht="24" customHeight="1">
      <c r="A19" s="75" t="s">
        <v>43</v>
      </c>
      <c r="B19" s="51">
        <v>1</v>
      </c>
      <c r="C19" s="51">
        <v>150</v>
      </c>
      <c r="D19" s="51">
        <f>PRODUCT(B19:C19)</f>
        <v>150</v>
      </c>
      <c r="E19" s="51">
        <v>0</v>
      </c>
      <c r="F19" s="51">
        <v>0</v>
      </c>
      <c r="G19" s="18">
        <f t="shared" si="2"/>
        <v>150</v>
      </c>
      <c r="H19" s="81" t="s">
        <v>45</v>
      </c>
    </row>
    <row r="20" spans="1:8" ht="24" customHeight="1">
      <c r="A20" s="75" t="s">
        <v>51</v>
      </c>
      <c r="B20" s="18">
        <v>7</v>
      </c>
      <c r="C20" s="18">
        <v>350</v>
      </c>
      <c r="D20" s="18">
        <f>PRODUCT(B20:C20)</f>
        <v>2450</v>
      </c>
      <c r="E20" s="18">
        <v>0</v>
      </c>
      <c r="F20" s="18">
        <v>0</v>
      </c>
      <c r="G20" s="18">
        <f t="shared" si="2"/>
        <v>2450</v>
      </c>
      <c r="H20" s="78" t="s">
        <v>55</v>
      </c>
    </row>
    <row r="21" spans="1:12" s="41" customFormat="1" ht="12.75">
      <c r="A21" s="40" t="s">
        <v>5</v>
      </c>
      <c r="B21" s="45"/>
      <c r="C21" s="46"/>
      <c r="D21" s="46"/>
      <c r="E21" s="46"/>
      <c r="F21" s="46"/>
      <c r="G21" s="46"/>
      <c r="H21" s="82"/>
      <c r="I21" s="43"/>
      <c r="J21" s="43"/>
      <c r="K21" s="43"/>
      <c r="L21" s="43"/>
    </row>
    <row r="22" spans="1:8" ht="54.75">
      <c r="A22" s="89" t="s">
        <v>2</v>
      </c>
      <c r="B22" s="24">
        <v>12</v>
      </c>
      <c r="C22" s="90" t="s">
        <v>57</v>
      </c>
      <c r="D22" s="51">
        <f>B22*C22</f>
        <v>6300</v>
      </c>
      <c r="E22" s="91">
        <v>0</v>
      </c>
      <c r="F22" s="91">
        <v>0</v>
      </c>
      <c r="G22" s="51">
        <f t="shared" si="2"/>
        <v>6300</v>
      </c>
      <c r="H22" s="85" t="s">
        <v>40</v>
      </c>
    </row>
    <row r="23" spans="1:8" ht="12.75" customHeight="1">
      <c r="A23" s="100" t="s">
        <v>28</v>
      </c>
      <c r="B23" s="95"/>
      <c r="C23" s="96"/>
      <c r="D23" s="97"/>
      <c r="E23" s="98"/>
      <c r="F23" s="98"/>
      <c r="G23" s="97"/>
      <c r="H23" s="99"/>
    </row>
    <row r="24" spans="1:8" ht="21.75">
      <c r="A24" s="92" t="s">
        <v>58</v>
      </c>
      <c r="B24" s="20">
        <v>13000</v>
      </c>
      <c r="C24" s="101">
        <v>0.505</v>
      </c>
      <c r="D24" s="58">
        <f>PRODUCT(B24:C24)</f>
        <v>6565</v>
      </c>
      <c r="E24" s="93">
        <v>0</v>
      </c>
      <c r="F24" s="93">
        <v>0</v>
      </c>
      <c r="G24" s="58">
        <f t="shared" si="2"/>
        <v>6565</v>
      </c>
      <c r="H24" s="94" t="s">
        <v>64</v>
      </c>
    </row>
    <row r="25" spans="1:8" ht="21.75">
      <c r="A25" s="86" t="s">
        <v>66</v>
      </c>
      <c r="B25" s="63">
        <v>100</v>
      </c>
      <c r="C25" s="102">
        <v>39</v>
      </c>
      <c r="D25" s="18">
        <f>PRODUCT(B25:C25)</f>
        <v>3900</v>
      </c>
      <c r="E25" s="87">
        <v>0</v>
      </c>
      <c r="F25" s="87">
        <v>0</v>
      </c>
      <c r="G25" s="58">
        <f t="shared" si="2"/>
        <v>3900</v>
      </c>
      <c r="H25" s="88" t="s">
        <v>68</v>
      </c>
    </row>
    <row r="26" spans="1:8" ht="21.75">
      <c r="A26" s="86" t="s">
        <v>67</v>
      </c>
      <c r="B26" s="102">
        <v>250</v>
      </c>
      <c r="C26" s="102">
        <v>11</v>
      </c>
      <c r="D26" s="18">
        <f>PRODUCT(B26:C26)</f>
        <v>2750</v>
      </c>
      <c r="E26" s="87">
        <v>0</v>
      </c>
      <c r="F26" s="87">
        <v>0</v>
      </c>
      <c r="G26" s="58">
        <f t="shared" si="2"/>
        <v>2750</v>
      </c>
      <c r="H26" s="88" t="s">
        <v>65</v>
      </c>
    </row>
    <row r="27" spans="1:12" s="41" customFormat="1" ht="12.75">
      <c r="A27" s="47" t="s">
        <v>36</v>
      </c>
      <c r="B27" s="43"/>
      <c r="C27" s="43"/>
      <c r="D27" s="43"/>
      <c r="E27" s="43"/>
      <c r="F27" s="121"/>
      <c r="G27" s="43"/>
      <c r="H27" s="79"/>
      <c r="I27" s="43"/>
      <c r="J27" s="43"/>
      <c r="K27" s="43"/>
      <c r="L27" s="43"/>
    </row>
    <row r="28" spans="1:8" ht="27.75" customHeight="1">
      <c r="A28" s="36" t="s">
        <v>24</v>
      </c>
      <c r="B28" s="18">
        <v>17</v>
      </c>
      <c r="C28" s="18">
        <v>50</v>
      </c>
      <c r="D28" s="18">
        <f>B28*C28</f>
        <v>850</v>
      </c>
      <c r="E28" s="18">
        <v>0</v>
      </c>
      <c r="F28" s="18">
        <v>0</v>
      </c>
      <c r="G28" s="18">
        <f t="shared" si="2"/>
        <v>850</v>
      </c>
      <c r="H28" s="19" t="s">
        <v>10</v>
      </c>
    </row>
    <row r="29" spans="1:8" ht="21.75">
      <c r="A29" s="37" t="s">
        <v>25</v>
      </c>
      <c r="B29" s="27">
        <v>1</v>
      </c>
      <c r="C29" s="26">
        <v>5000</v>
      </c>
      <c r="D29" s="26">
        <f>PRODUCT(B29:C29)</f>
        <v>5000</v>
      </c>
      <c r="E29" s="26">
        <v>0</v>
      </c>
      <c r="F29" s="26">
        <v>0</v>
      </c>
      <c r="G29" s="18">
        <f t="shared" si="2"/>
        <v>5000</v>
      </c>
      <c r="H29" s="28" t="s">
        <v>21</v>
      </c>
    </row>
    <row r="30" spans="1:12" s="41" customFormat="1" ht="12.75">
      <c r="A30" s="47" t="s">
        <v>30</v>
      </c>
      <c r="B30" s="43"/>
      <c r="C30" s="43"/>
      <c r="D30" s="43"/>
      <c r="E30" s="43"/>
      <c r="F30" s="43"/>
      <c r="G30" s="43"/>
      <c r="H30" s="79"/>
      <c r="I30" s="43"/>
      <c r="J30" s="43"/>
      <c r="K30" s="43"/>
      <c r="L30" s="43"/>
    </row>
    <row r="31" spans="1:8" ht="22.5" customHeight="1">
      <c r="A31" s="36" t="s">
        <v>56</v>
      </c>
      <c r="B31" s="18">
        <v>500</v>
      </c>
      <c r="C31" s="84">
        <v>0.293</v>
      </c>
      <c r="D31" s="18">
        <f>B31*C31</f>
        <v>146.5</v>
      </c>
      <c r="E31" s="18">
        <v>0</v>
      </c>
      <c r="F31" s="18">
        <v>0</v>
      </c>
      <c r="G31" s="18">
        <f t="shared" si="2"/>
        <v>146.5</v>
      </c>
      <c r="H31" s="19" t="s">
        <v>9</v>
      </c>
    </row>
    <row r="32" spans="1:8" ht="12.75">
      <c r="A32" s="126" t="s">
        <v>29</v>
      </c>
      <c r="B32" s="127"/>
      <c r="C32" s="127"/>
      <c r="D32" s="127"/>
      <c r="E32" s="127"/>
      <c r="F32" s="127"/>
      <c r="G32" s="127"/>
      <c r="H32" s="128"/>
    </row>
    <row r="33" spans="1:8" ht="15" customHeight="1">
      <c r="A33" s="86" t="s">
        <v>37</v>
      </c>
      <c r="B33" s="63">
        <v>12</v>
      </c>
      <c r="C33" s="63">
        <v>1000</v>
      </c>
      <c r="D33" s="18">
        <f>PRODUCT(B33:C33)</f>
        <v>12000</v>
      </c>
      <c r="E33" s="63">
        <v>0</v>
      </c>
      <c r="F33" s="63">
        <v>0</v>
      </c>
      <c r="G33" s="63">
        <f t="shared" si="2"/>
        <v>12000</v>
      </c>
      <c r="H33" s="65" t="s">
        <v>32</v>
      </c>
    </row>
    <row r="34" spans="1:8" ht="15" customHeight="1">
      <c r="A34" s="126" t="s">
        <v>33</v>
      </c>
      <c r="B34" s="127"/>
      <c r="C34" s="127"/>
      <c r="D34" s="127"/>
      <c r="E34" s="127"/>
      <c r="F34" s="127"/>
      <c r="G34" s="127"/>
      <c r="H34" s="128"/>
    </row>
    <row r="35" spans="1:17" s="107" customFormat="1" ht="15" customHeight="1">
      <c r="A35" s="105" t="s">
        <v>34</v>
      </c>
      <c r="B35" s="51">
        <v>12</v>
      </c>
      <c r="C35" s="51">
        <v>200</v>
      </c>
      <c r="D35" s="51">
        <f>B35*C35</f>
        <v>2400</v>
      </c>
      <c r="E35" s="51">
        <v>0</v>
      </c>
      <c r="F35" s="51">
        <v>0</v>
      </c>
      <c r="G35" s="51">
        <f t="shared" si="2"/>
        <v>2400</v>
      </c>
      <c r="H35" s="108" t="s">
        <v>35</v>
      </c>
      <c r="I35" s="106"/>
      <c r="J35" s="106"/>
      <c r="K35" s="106"/>
      <c r="L35" s="106"/>
      <c r="M35" s="106"/>
      <c r="N35" s="106"/>
      <c r="O35" s="106"/>
      <c r="P35" s="106"/>
      <c r="Q35" s="106"/>
    </row>
    <row r="36" spans="1:8" ht="13.5" thickBot="1">
      <c r="A36" s="104" t="s">
        <v>31</v>
      </c>
      <c r="B36" s="51">
        <v>12</v>
      </c>
      <c r="C36" s="51">
        <v>60</v>
      </c>
      <c r="D36" s="51">
        <f>B36*C36</f>
        <v>720</v>
      </c>
      <c r="E36" s="51">
        <v>0</v>
      </c>
      <c r="F36" s="51">
        <v>0</v>
      </c>
      <c r="G36" s="51">
        <f t="shared" si="2"/>
        <v>720</v>
      </c>
      <c r="H36" s="52" t="s">
        <v>20</v>
      </c>
    </row>
    <row r="37" spans="1:8" ht="24" customHeight="1" thickBot="1">
      <c r="A37" s="50" t="s">
        <v>7</v>
      </c>
      <c r="B37" s="53" t="s">
        <v>80</v>
      </c>
      <c r="C37" s="53" t="s">
        <v>80</v>
      </c>
      <c r="D37" s="42"/>
      <c r="E37" s="42"/>
      <c r="F37" s="42"/>
      <c r="G37" s="42"/>
      <c r="H37" s="54" t="s">
        <v>80</v>
      </c>
    </row>
    <row r="38" spans="1:8" ht="12.75">
      <c r="A38" s="36" t="s">
        <v>23</v>
      </c>
      <c r="B38" s="18">
        <v>25</v>
      </c>
      <c r="C38" s="58">
        <v>750</v>
      </c>
      <c r="D38" s="26">
        <f aca="true" t="shared" si="3" ref="D38:D43">PRODUCT(B38:C38)</f>
        <v>18750</v>
      </c>
      <c r="E38" s="26">
        <v>0</v>
      </c>
      <c r="F38" s="26">
        <v>0</v>
      </c>
      <c r="G38" s="26">
        <f t="shared" si="2"/>
        <v>18750</v>
      </c>
      <c r="H38" s="59" t="s">
        <v>27</v>
      </c>
    </row>
    <row r="39" spans="1:8" ht="12.75">
      <c r="A39" s="36" t="s">
        <v>48</v>
      </c>
      <c r="B39" s="58">
        <v>15</v>
      </c>
      <c r="C39" s="58">
        <v>50</v>
      </c>
      <c r="D39" s="26">
        <f t="shared" si="3"/>
        <v>750</v>
      </c>
      <c r="E39" s="26">
        <v>0</v>
      </c>
      <c r="F39" s="26">
        <v>0</v>
      </c>
      <c r="G39" s="26">
        <f t="shared" si="2"/>
        <v>750</v>
      </c>
      <c r="H39" s="59" t="s">
        <v>49</v>
      </c>
    </row>
    <row r="40" spans="1:8" s="2" customFormat="1" ht="21.75">
      <c r="A40" s="36" t="s">
        <v>50</v>
      </c>
      <c r="B40" s="58">
        <v>25</v>
      </c>
      <c r="C40" s="58">
        <v>400</v>
      </c>
      <c r="D40" s="26">
        <f t="shared" si="3"/>
        <v>10000</v>
      </c>
      <c r="E40" s="26">
        <v>0</v>
      </c>
      <c r="F40" s="26">
        <v>0</v>
      </c>
      <c r="G40" s="26">
        <f t="shared" si="2"/>
        <v>10000</v>
      </c>
      <c r="H40" s="59" t="s">
        <v>54</v>
      </c>
    </row>
    <row r="41" spans="1:8" s="2" customFormat="1" ht="21.75">
      <c r="A41" s="36" t="s">
        <v>69</v>
      </c>
      <c r="B41" s="58">
        <v>52</v>
      </c>
      <c r="C41" s="58">
        <v>308.75</v>
      </c>
      <c r="D41" s="26">
        <f t="shared" si="3"/>
        <v>16055</v>
      </c>
      <c r="E41" s="26">
        <v>0</v>
      </c>
      <c r="F41" s="26">
        <v>0</v>
      </c>
      <c r="G41" s="26">
        <f t="shared" si="2"/>
        <v>16055</v>
      </c>
      <c r="H41" s="59" t="s">
        <v>70</v>
      </c>
    </row>
    <row r="42" spans="1:8" s="2" customFormat="1" ht="12.75">
      <c r="A42" s="36" t="s">
        <v>71</v>
      </c>
      <c r="B42" s="58">
        <v>1</v>
      </c>
      <c r="C42" s="58">
        <v>5000</v>
      </c>
      <c r="D42" s="26">
        <f t="shared" si="3"/>
        <v>5000</v>
      </c>
      <c r="E42" s="26">
        <v>0</v>
      </c>
      <c r="F42" s="26">
        <v>0</v>
      </c>
      <c r="G42" s="26">
        <f t="shared" si="2"/>
        <v>5000</v>
      </c>
      <c r="H42" s="59" t="s">
        <v>72</v>
      </c>
    </row>
    <row r="43" spans="1:8" ht="12.75">
      <c r="A43" s="33" t="s">
        <v>19</v>
      </c>
      <c r="B43" s="20">
        <v>12</v>
      </c>
      <c r="C43" s="20">
        <v>2000</v>
      </c>
      <c r="D43" s="26">
        <f t="shared" si="3"/>
        <v>24000</v>
      </c>
      <c r="E43" s="11">
        <v>0</v>
      </c>
      <c r="F43" s="11">
        <v>0</v>
      </c>
      <c r="G43" s="11">
        <f t="shared" si="2"/>
        <v>24000</v>
      </c>
      <c r="H43" s="48" t="s">
        <v>53</v>
      </c>
    </row>
    <row r="44" spans="1:17" s="23" customFormat="1" ht="25.5" customHeight="1" thickBot="1">
      <c r="A44" s="38" t="s">
        <v>13</v>
      </c>
      <c r="B44" s="21"/>
      <c r="C44" s="21"/>
      <c r="D44" s="116">
        <f>SUM(D13:D43)</f>
        <v>170051.5</v>
      </c>
      <c r="E44" s="116">
        <f>SUM(E13:E43)</f>
        <v>0</v>
      </c>
      <c r="F44" s="117">
        <f>SUM(F13:F43)</f>
        <v>0</v>
      </c>
      <c r="G44" s="22">
        <f>SUM(G13:G43)</f>
        <v>170051.5</v>
      </c>
      <c r="H44" s="119" t="s">
        <v>80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s="23" customFormat="1" ht="13.5" thickBot="1">
      <c r="A45" s="38" t="s">
        <v>38</v>
      </c>
      <c r="B45" s="109">
        <v>0.13</v>
      </c>
      <c r="C45" s="110">
        <f>G11+G44</f>
        <v>545654.0079999999</v>
      </c>
      <c r="D45" s="110">
        <f>PRODUCT(B45:C45)</f>
        <v>70935.02103999999</v>
      </c>
      <c r="E45" s="114">
        <v>0</v>
      </c>
      <c r="F45" s="115">
        <v>0</v>
      </c>
      <c r="G45" s="120">
        <f>SUM(D45:F45)</f>
        <v>70935.02103999999</v>
      </c>
      <c r="H45" s="118" t="s">
        <v>39</v>
      </c>
      <c r="I45" s="1"/>
      <c r="J45" s="1"/>
      <c r="K45" s="1"/>
      <c r="L45" s="1"/>
      <c r="M45" s="1"/>
      <c r="N45" s="1"/>
      <c r="O45" s="1"/>
      <c r="P45" s="1"/>
      <c r="Q45" s="1"/>
    </row>
    <row r="46" spans="1:8" ht="30" customHeight="1" thickBot="1">
      <c r="A46" s="55" t="s">
        <v>16</v>
      </c>
      <c r="B46" s="56"/>
      <c r="C46" s="56"/>
      <c r="D46" s="111">
        <f>SUM(D11,D44,D45)</f>
        <v>616589.0290399999</v>
      </c>
      <c r="E46" s="111">
        <f>SUM(E11,E44)</f>
        <v>0</v>
      </c>
      <c r="F46" s="112">
        <f>SUM(F11,F44)</f>
        <v>0</v>
      </c>
      <c r="G46" s="60">
        <f>SUM(G11,G44,G45)</f>
        <v>616589.0290399999</v>
      </c>
      <c r="H46" s="113"/>
    </row>
    <row r="47" spans="4:5" ht="12.75">
      <c r="D47" s="25" t="s">
        <v>1</v>
      </c>
      <c r="E47" s="57"/>
    </row>
  </sheetData>
  <sheetProtection/>
  <mergeCells count="3">
    <mergeCell ref="A1:H1"/>
    <mergeCell ref="A32:H32"/>
    <mergeCell ref="A34:H34"/>
  </mergeCells>
  <dataValidations count="1">
    <dataValidation allowBlank="1" showInputMessage="1" showErrorMessage="1" sqref="C44:H45"/>
  </dataValidations>
  <hyperlinks>
    <hyperlink ref="H15" r:id="rId1" display="http://www.shopping.com/istlo?mn=HP%20Home%20%26%20Home%20Office&amp;votf=http://stat.dealtime.com/DealFrame/DealFrame.cmp?BEFID=6&amp;acode=531&amp;code=538&amp;aon=%5E607&amp;WL=&amp;CM=&amp;crawler_id=445597&amp;dealId=ugGjPamTuOVFQdfTd95fMA%3D%3D&amp;prjID=ds&amp;searchID=vaGCU1v8av&amp;Mrt=&amp;url=http%3A%2F%2Fhpshopping.rdr.channelintelligence.com%2Fgo.asp%3FfVhzOGNRAAQIASNiEzJeShlmZWAFEWxOAgRKbWYTUl1DEWpDczgvRUZEQA1wfQwPAhBKLVpWSUFtJzAAVkQeWzA-QA8CHUpxQCctI19dVA9VNjZSV1pDEW4Pc3RjHQIIBgNrZ1hFGxpFY24RBhx7BXYfAXFydHkzAAoPThluFnBiIF9RU19SOm8MCgIsHT1TKiE9WVtUHwl5MR8NCBxFOwIYXEgqJzhEVh8O%26nAID%3D13736960&amp;DealName=HP%20Color%20Laserjet%203600dn%20Laser%20Printer&amp;MerchantID=445597&amp;HasLink=yes&amp;frameId=0&amp;category=77&amp;AR=8&amp;NG=14&amp;GR=0&amp;ND=2&amp;PN=1&amp;PT=0&amp;RR=9&amp;ST=7&amp;DB=sdcprod&amp;MT=eca-pmt1-1&amp;MN=MT&amp;FPT=POV&amp;NDS=31&amp;NMS=14&amp;NDP=31&amp;MRS=&amp;PD=40693980&amp;brnId=2455&amp;lnkId=3033102&amp;IsFtr=0&amp;IsSmart=0&amp;crn=USD%5EUSD&amp;DlLng=1&amp;istrsmrc=1&amp;isathrsl=0&amp;dlprc=783.23&amp;sig=cdc6339d8531319e0b9fecbb745358309dc6252f&amp;CT=2"/>
  </hyperlinks>
  <printOptions/>
  <pageMargins left="0.5" right="0.5" top="0.5" bottom="0.4" header="0.5" footer="0.5"/>
  <pageSetup fitToHeight="0" horizontalDpi="600" verticalDpi="600" orientation="portrait" scale="75"/>
  <headerFooter alignWithMargins="0">
    <oddFooter>&amp;R&amp;8Page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ICIP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Swain</dc:creator>
  <cp:keywords/>
  <dc:description/>
  <cp:lastModifiedBy>Microsoft Office User</cp:lastModifiedBy>
  <cp:lastPrinted>2007-07-09T20:00:25Z</cp:lastPrinted>
  <dcterms:created xsi:type="dcterms:W3CDTF">2001-08-13T17:47:26Z</dcterms:created>
  <dcterms:modified xsi:type="dcterms:W3CDTF">2016-06-08T23:30:04Z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